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01-51060_Czekus Miklos\EImigracio_CzekusMiklos\2022\Állásfoglalások_levelek\"/>
    </mc:Choice>
  </mc:AlternateContent>
  <bookViews>
    <workbookView xWindow="480" yWindow="75" windowWidth="18195" windowHeight="11820"/>
  </bookViews>
  <sheets>
    <sheet name="kitöltő" sheetId="1" r:id="rId1"/>
    <sheet name="nyomtatható" sheetId="2" r:id="rId2"/>
    <sheet name="Munka3" sheetId="3" state="hidden" r:id="rId3"/>
  </sheets>
  <calcPr calcId="162913"/>
</workbook>
</file>

<file path=xl/calcChain.xml><?xml version="1.0" encoding="utf-8"?>
<calcChain xmlns="http://schemas.openxmlformats.org/spreadsheetml/2006/main">
  <c r="E42" i="1" l="1"/>
  <c r="E44" i="1" l="1"/>
  <c r="F44" i="1" s="1"/>
  <c r="E41" i="1"/>
  <c r="F41" i="1" s="1"/>
  <c r="E43" i="1" l="1"/>
  <c r="F43" i="1" s="1"/>
  <c r="E38" i="1"/>
  <c r="F38" i="1" s="1"/>
  <c r="E39" i="1"/>
  <c r="F39" i="1" s="1"/>
  <c r="E40" i="1" l="1"/>
  <c r="F40" i="1" s="1"/>
  <c r="F42" i="1"/>
  <c r="E36" i="1"/>
  <c r="F36" i="1" s="1"/>
  <c r="E37" i="1"/>
  <c r="F37" i="1" s="1"/>
  <c r="E18" i="1" l="1"/>
  <c r="E33" i="1" l="1"/>
  <c r="F33" i="1" s="1"/>
  <c r="E32" i="1"/>
  <c r="F32" i="1" s="1"/>
  <c r="E31" i="1"/>
  <c r="F31" i="1" s="1"/>
  <c r="E30" i="1"/>
  <c r="F30" i="1" s="1"/>
  <c r="E29" i="1" l="1"/>
  <c r="F29" i="1" s="1"/>
  <c r="E6" i="1"/>
  <c r="E15" i="1" l="1"/>
  <c r="F15" i="1" s="1"/>
  <c r="E5" i="1"/>
  <c r="E28" i="1"/>
  <c r="F28" i="1" s="1"/>
  <c r="E27" i="1"/>
  <c r="F27" i="1" s="1"/>
  <c r="E26" i="1"/>
  <c r="F26" i="1" s="1"/>
  <c r="E25" i="1"/>
  <c r="F25" i="1" s="1"/>
  <c r="E22" i="1"/>
  <c r="F22" i="1" s="1"/>
  <c r="E21" i="1"/>
  <c r="F21" i="1" s="1"/>
  <c r="E9" i="1"/>
  <c r="F9" i="1" s="1"/>
  <c r="E11" i="1"/>
  <c r="F11" i="1" s="1"/>
  <c r="E19" i="1"/>
  <c r="F19" i="1" s="1"/>
  <c r="E20" i="1"/>
  <c r="F20" i="1" s="1"/>
</calcChain>
</file>

<file path=xl/sharedStrings.xml><?xml version="1.0" encoding="utf-8"?>
<sst xmlns="http://schemas.openxmlformats.org/spreadsheetml/2006/main" count="156" uniqueCount="104">
  <si>
    <t xml:space="preserve">Intézmény típusa: </t>
  </si>
  <si>
    <t>bölcsőde</t>
  </si>
  <si>
    <t>óvoda</t>
  </si>
  <si>
    <t>általános iskola</t>
  </si>
  <si>
    <t>Intézmény neve:</t>
  </si>
  <si>
    <t>nem</t>
  </si>
  <si>
    <t>igen</t>
  </si>
  <si>
    <t>A takarítószer raktár…</t>
  </si>
  <si>
    <t>Alapfokú oktatási intézmények kémiai biztonsági kockázatértékelése 2020</t>
  </si>
  <si>
    <t>Folyamatok, tevékenységek dokumentálása</t>
  </si>
  <si>
    <t>részben</t>
  </si>
  <si>
    <t>nem történik helyszíni tárolás</t>
  </si>
  <si>
    <t>Alapadatok</t>
  </si>
  <si>
    <t>Intézményi létszám (gyermek):</t>
  </si>
  <si>
    <t>gyermekek elől elzárt/elérhetetlen helyen tároltak</t>
  </si>
  <si>
    <t>gyermekek részéről hozzáférható helyen fellelt</t>
  </si>
  <si>
    <t>részben elérhetőek</t>
  </si>
  <si>
    <t>fellelt</t>
  </si>
  <si>
    <t>nincsen</t>
  </si>
  <si>
    <t xml:space="preserve">Minden szakdolgozó* ismeri? </t>
  </si>
  <si>
    <t>* akinek a munkakörében va/vk felhasználás szerepel</t>
  </si>
  <si>
    <t>nincs szabályozva</t>
  </si>
  <si>
    <t xml:space="preserve">Kiértékelés: Az "E" oszlopban szereplő kockázati szintek közül a legmagasabb figyelembe vétele, valamint annak az "F" oszlopban megjelenő megjegyzésekkel való összeolvasása. Pl.: Közepes kockázat, intézkedés és a szabályozók felülvizsgálata szükséges. </t>
  </si>
  <si>
    <t>1-25</t>
  </si>
  <si>
    <t>26-50</t>
  </si>
  <si>
    <t>51-75</t>
  </si>
  <si>
    <t>76-100</t>
  </si>
  <si>
    <t>100&lt;</t>
  </si>
  <si>
    <t>kiszórt csalétkek</t>
  </si>
  <si>
    <t>ép csalétekállomás gyermek számára nem hozzáférhető helyen</t>
  </si>
  <si>
    <t>ép csalétekállomás gyermek számára hozzáférhető helyen</t>
  </si>
  <si>
    <t>sérült csalétekállomás</t>
  </si>
  <si>
    <t>kihelyezett csalétek/csapda gyermekek számára nem hozzáférhető</t>
  </si>
  <si>
    <t>kihelyezett csalétek/csapda gyermekek számára hozzáférhető</t>
  </si>
  <si>
    <t>aeroszolos/porozásos,stb. rovarirtás nem történik</t>
  </si>
  <si>
    <t>aeroszolos/porozásos, stb. rovarirtás (akár időnként is) történik szabályozottan</t>
  </si>
  <si>
    <t>aeroszolos/porozásos, stb. rovarirtás (akár időnként is) történik nem szabályozottan</t>
  </si>
  <si>
    <t>bőrfelületekkel, szájüreggel érintkezésbe kerülő tárgyak fertőtlenítése (behatási idő/öblítés) az előírásoknak megfelel</t>
  </si>
  <si>
    <t>bőrfelületekkel, szájüreggel érintkezésbe kerülő tárgyak fertőtlenítésének gyakorlata (behatási idő/öblítés) nincs szabályozva</t>
  </si>
  <si>
    <t>nevelési/gondozási/oktatási térbe nyílik és nincs kulcsrazárva</t>
  </si>
  <si>
    <t>nem nyílik nevelési/gondozási/oktatási térbe és kulcsrazárt</t>
  </si>
  <si>
    <t>nem nyílik nevelési/gondozási/oktatási térbe de nincs kulcsrazárva</t>
  </si>
  <si>
    <t>pihenőidőre/oktatás alatt/érkezés előtt, távozás után tervezett</t>
  </si>
  <si>
    <t>**nevelési/gondozási/oktatási térbe nyílik, de kulcsrazárt</t>
  </si>
  <si>
    <t>** nevelési/gondozási/oktatási tér: minden olyan helyiség, ahol gyermek szabályszerűen tartózkodhat</t>
  </si>
  <si>
    <t>Van-e olyan dokumentáció, mely rögzíti a veszélyes anyagok/keverékek helyes felhasználását? (Pl.: kémiai kockázatbecslés, HACCP, takarítási utasítás, szertárnapló, stb.)</t>
  </si>
  <si>
    <t>Takarítószerek tárolása</t>
  </si>
  <si>
    <t>Takarítószerek, biocidok felhasználása</t>
  </si>
  <si>
    <t>Iskolai szertárra vonatkozó kérdések</t>
  </si>
  <si>
    <t>Amennyiben van, annak/azoknak megnevezése:</t>
  </si>
  <si>
    <t>Biztonsági adatlapok rendelkezésre állnak?</t>
  </si>
  <si>
    <t>A vegyszerek eredeti csomagolásukban tároltak?</t>
  </si>
  <si>
    <t>Régen nem használt, felhalmozott, sérült csomagolású vegyszer fellelhető</t>
  </si>
  <si>
    <t>Rendezett, átlátható, gondos vegyszerelhelyezés</t>
  </si>
  <si>
    <t>Mosogatószer/tabletta, mosószer/tabletta, stb…</t>
  </si>
  <si>
    <t>Oldatkészítés módja az előírásoknak megfelel?</t>
  </si>
  <si>
    <t>Élelmiszer tárolására szolgáló edényben (pl.: üditős üveg) vegyszer...</t>
  </si>
  <si>
    <t>A rendszeres takarítás ideje…</t>
  </si>
  <si>
    <t>A mosogatás ideje…</t>
  </si>
  <si>
    <t>Rágcsálóirtás körülményei</t>
  </si>
  <si>
    <t>Rovarirtás körülményei 1</t>
  </si>
  <si>
    <t>Rovarirtás körülményei 2</t>
  </si>
  <si>
    <t>Felületfertőtlenítés körülményei 1</t>
  </si>
  <si>
    <t>Felületfertőtlenítés körülményei 2</t>
  </si>
  <si>
    <t>Van-e kijelölt szertárfelelős?</t>
  </si>
  <si>
    <t>A szertár az ellenőrzéskor…</t>
  </si>
  <si>
    <t>A címkék megfelelő adattartalmúak, minőségúek?</t>
  </si>
  <si>
    <t>Áttöltés esetén a címkék adattartalma megegyezik az eredetiével?</t>
  </si>
  <si>
    <t>Egyéni védőeszközök biztosítottak?</t>
  </si>
  <si>
    <t>Az ellenőrzést végző munkatárs további kockázatértékelése, ill. megállapítása(i), melye(ke)t a kérdőív nem érintett</t>
  </si>
  <si>
    <t>kockázati pont</t>
  </si>
  <si>
    <t>leírás (pl.: hiányosság)</t>
  </si>
  <si>
    <t>kockázati szint</t>
  </si>
  <si>
    <t>van</t>
  </si>
  <si>
    <t>nincs</t>
  </si>
  <si>
    <t>Élelmiszer tárolására szolgáló vagy egyéb megtévesztő csomagolás…</t>
  </si>
  <si>
    <t>kulcsrazárt.</t>
  </si>
  <si>
    <t>nyitva van.</t>
  </si>
  <si>
    <t>bölcsőde              óvoda               általános iskola</t>
  </si>
  <si>
    <t>1-25         26-50          51-75          76-100         100&lt;</t>
  </si>
  <si>
    <t>igen                            nem</t>
  </si>
  <si>
    <t>**nevelési/gondozási/oktatási térbe nyílik, de kulcsrazárt
nevelési/gondozási/oktatási térbe nyílik és nincs kulcsrazárva
nem nyílik nevelési/gondozási/oktatási térbe és kulcsrazárt
nem történik helyszíni tárolás</t>
  </si>
  <si>
    <t>igen                            nem                    részben</t>
  </si>
  <si>
    <t>gyermekek elől elzárt/elérhetetlen helyen tároltak
gyermekek részéről hozzáférható helyen fellelt
részben elérhetők</t>
  </si>
  <si>
    <t>fellelt                         nincsen</t>
  </si>
  <si>
    <t>pihenőidőre/oktatás alatt/érkezés előtt, távozás után tervezett
nincs szabályozva</t>
  </si>
  <si>
    <t>ép csalétekállomás gyermek számára nem hozzáférhető helyen
ép csalétekállomás gyermek számára hozzáférhető helyen
sérült csalétekállomás</t>
  </si>
  <si>
    <t>kihelyezett csalétek/csapda gyermekek számára nem hozzáférhető
kihelyezett csalétek/csapda gyermekek számára hozzáférhető</t>
  </si>
  <si>
    <t>aeroszolos/porozásos, stb. rovarirtás (akár időnként is) történik szabályozottan
aeroszolos/porozásos, stb. rovarirtás (akár időnként is) történik nem szabályozottan</t>
  </si>
  <si>
    <t>felületek (bőrfelület, padozat, edények, játékok, fogkefe, stb.) felrtőtlenítése az arra engedélyezett szerrel történik
felületek felrtőtlenítése nem az arra engedélyezett szerrel történik
felületek felrtőtlenítése részben az arra engedélyezett szerrel történik</t>
  </si>
  <si>
    <t>bőrfelületekkel, szájüreggel érintkezésbe kerülő tárgyak fertőtlenítése (behatási idő/öblítés) az előírásoknak megfelel
bőrfelületekkel, szájüreggel érintkezésbe kerülő tárgyak fertőtlenítésének gyakorlata (behatási idő/öblítés) nincs szabályozva</t>
  </si>
  <si>
    <t>kulcsrazárt                          nyitva van</t>
  </si>
  <si>
    <t>van                              nincs</t>
  </si>
  <si>
    <t>A tanulók a foglalkozások előtt az alapvető biztonsági tájékoztatásban részesülnek?</t>
  </si>
  <si>
    <t>Régen nem használt, felhalmozott, sérült csomagolású vegyszer fellelhető?</t>
  </si>
  <si>
    <t>Kiállító:</t>
  </si>
  <si>
    <t>Kelt:</t>
  </si>
  <si>
    <t>Intézkedés szükséges?</t>
  </si>
  <si>
    <t>felületek fertőtlenítése nem az arra engedélyezett szerrel történik</t>
  </si>
  <si>
    <t>felületek fertőtlenítése részben az arra engedélyezett szerrel történik</t>
  </si>
  <si>
    <t>felületek (bőrfelület, padozat, edények, játékok, fogkefe, stb.) fertőtlenítése az arra engedélyezett szerrel történik</t>
  </si>
  <si>
    <t xml:space="preserve">Alapfokú oktatási intézmények kémiai biztonsági kockázatértékelése </t>
  </si>
  <si>
    <t>A címkék megfelelő adattartalmúak, minőségűek?</t>
  </si>
  <si>
    <t>* akinek a munkakörében veszélyes anyaggal/veszélyes keverékkel történő tevékenység szerepel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</si>
</sst>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0" fillId="2" borderId="1" xfId="0" applyFill="1" applyBorder="1"/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5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/>
    <xf numFmtId="0" fontId="0" fillId="0" borderId="3" xfId="0" applyBorder="1"/>
    <xf numFmtId="0" fontId="2" fillId="0" borderId="0" xfId="0" applyFont="1" applyFill="1" applyBorder="1" applyAlignment="1"/>
    <xf numFmtId="0" fontId="1" fillId="0" borderId="10" xfId="0" applyFont="1" applyBorder="1"/>
    <xf numFmtId="0" fontId="3" fillId="0" borderId="11" xfId="0" applyFon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0" fillId="0" borderId="0" xfId="0" applyAlignment="1">
      <alignment wrapText="1"/>
    </xf>
    <xf numFmtId="0" fontId="1" fillId="2" borderId="7" xfId="0" applyFont="1" applyFill="1" applyBorder="1"/>
    <xf numFmtId="0" fontId="7" fillId="0" borderId="2" xfId="0" applyFont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 applyAlignment="1"/>
    <xf numFmtId="0" fontId="6" fillId="0" borderId="9" xfId="0" applyFont="1" applyBorder="1" applyAlignment="1">
      <alignment wrapText="1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3"/>
  <sheetViews>
    <sheetView tabSelected="1" zoomScaleNormal="100" workbookViewId="0">
      <selection activeCell="F12" sqref="F12"/>
    </sheetView>
  </sheetViews>
  <sheetFormatPr defaultRowHeight="15" x14ac:dyDescent="0.25"/>
  <cols>
    <col min="1" max="1" width="18" customWidth="1"/>
    <col min="2" max="2" width="17.42578125" customWidth="1"/>
    <col min="3" max="3" width="82.85546875" customWidth="1"/>
    <col min="5" max="5" width="24.7109375" style="2" customWidth="1"/>
    <col min="6" max="6" width="41" style="4" customWidth="1"/>
    <col min="16" max="55" width="9.140625" hidden="1" customWidth="1"/>
    <col min="56" max="56" width="0" hidden="1" customWidth="1"/>
  </cols>
  <sheetData>
    <row r="1" spans="1:55" ht="21" x14ac:dyDescent="0.35">
      <c r="A1" s="9" t="s">
        <v>101</v>
      </c>
    </row>
    <row r="2" spans="1:55" x14ac:dyDescent="0.25">
      <c r="A2" s="2"/>
    </row>
    <row r="3" spans="1:55" ht="15.75" thickBot="1" x14ac:dyDescent="0.3">
      <c r="A3" s="3" t="s">
        <v>12</v>
      </c>
      <c r="R3" s="1" t="s">
        <v>23</v>
      </c>
      <c r="S3" s="1" t="s">
        <v>6</v>
      </c>
      <c r="T3" t="s">
        <v>43</v>
      </c>
      <c r="X3" t="s">
        <v>14</v>
      </c>
      <c r="AC3" t="s">
        <v>17</v>
      </c>
      <c r="AD3" t="s">
        <v>42</v>
      </c>
      <c r="AF3" t="s">
        <v>29</v>
      </c>
      <c r="AM3" t="s">
        <v>32</v>
      </c>
      <c r="AU3" t="s">
        <v>100</v>
      </c>
      <c r="BC3" t="s">
        <v>37</v>
      </c>
    </row>
    <row r="4" spans="1:55" ht="16.5" customHeight="1" thickBot="1" x14ac:dyDescent="0.3">
      <c r="A4" s="50" t="s">
        <v>4</v>
      </c>
      <c r="B4" s="51"/>
      <c r="C4" s="47"/>
      <c r="D4" s="48"/>
      <c r="E4" s="48"/>
      <c r="F4" s="48"/>
      <c r="G4" s="48"/>
      <c r="H4" s="48"/>
      <c r="I4" s="49"/>
      <c r="P4" t="s">
        <v>1</v>
      </c>
      <c r="R4" s="1" t="s">
        <v>24</v>
      </c>
      <c r="S4" s="1" t="s">
        <v>5</v>
      </c>
      <c r="T4" t="s">
        <v>39</v>
      </c>
      <c r="X4" t="s">
        <v>15</v>
      </c>
      <c r="AC4" t="s">
        <v>18</v>
      </c>
      <c r="AD4" t="s">
        <v>21</v>
      </c>
      <c r="AF4" t="s">
        <v>30</v>
      </c>
      <c r="AM4" t="s">
        <v>33</v>
      </c>
      <c r="AU4" t="s">
        <v>98</v>
      </c>
      <c r="BC4" t="s">
        <v>38</v>
      </c>
    </row>
    <row r="5" spans="1:55" ht="15.75" thickBot="1" x14ac:dyDescent="0.3">
      <c r="A5" s="52" t="s">
        <v>0</v>
      </c>
      <c r="B5" s="53"/>
      <c r="C5" s="6"/>
      <c r="E5" s="2" t="str">
        <f>IF(C5=P7,"meghatározásra vár",IF(C5=P4," ",IF(C5=P5," ",IF(C5=P6," "))))</f>
        <v>meghatározásra vár</v>
      </c>
      <c r="P5" t="s">
        <v>2</v>
      </c>
      <c r="R5" s="1" t="s">
        <v>25</v>
      </c>
      <c r="T5" t="s">
        <v>40</v>
      </c>
      <c r="X5" t="s">
        <v>16</v>
      </c>
      <c r="AF5" t="s">
        <v>31</v>
      </c>
      <c r="AU5" t="s">
        <v>99</v>
      </c>
    </row>
    <row r="6" spans="1:55" ht="15.75" thickBot="1" x14ac:dyDescent="0.3">
      <c r="A6" s="54" t="s">
        <v>13</v>
      </c>
      <c r="B6" s="55"/>
      <c r="C6" s="6"/>
      <c r="E6" s="2" t="str">
        <f>IF(C6=R8,"meghatározásra vár",IF(C6=R3," ",IF(C6=R4," ",IF(C6=R5," ",IF(C6=R6," ",IF(C6=R7," "))))))</f>
        <v>meghatározásra vár</v>
      </c>
      <c r="P6" t="s">
        <v>3</v>
      </c>
      <c r="R6" s="1" t="s">
        <v>26</v>
      </c>
      <c r="S6" t="s">
        <v>10</v>
      </c>
      <c r="T6" t="s">
        <v>41</v>
      </c>
      <c r="AF6" t="s">
        <v>28</v>
      </c>
      <c r="AM6" t="s">
        <v>34</v>
      </c>
    </row>
    <row r="7" spans="1:55" x14ac:dyDescent="0.25">
      <c r="R7" s="1" t="s">
        <v>27</v>
      </c>
      <c r="T7" t="s">
        <v>11</v>
      </c>
      <c r="AM7" t="s">
        <v>35</v>
      </c>
    </row>
    <row r="8" spans="1:55" ht="15.75" thickBot="1" x14ac:dyDescent="0.3">
      <c r="A8" s="3" t="s">
        <v>9</v>
      </c>
      <c r="R8" s="1"/>
      <c r="AM8" t="s">
        <v>36</v>
      </c>
    </row>
    <row r="9" spans="1:55" ht="77.25" customHeight="1" thickBot="1" x14ac:dyDescent="0.3">
      <c r="A9" s="30" t="s">
        <v>45</v>
      </c>
      <c r="B9" s="31"/>
      <c r="C9" s="7"/>
      <c r="E9" s="2" t="str">
        <f>IF(C9=S3,"kis kockázat",IF(C9=S4,"magas kockázat",IF(C9=S5,"meghatározásra vár",IF(C9=S6,"közepes kockázat"))))</f>
        <v>meghatározásra vár</v>
      </c>
      <c r="F9" s="4" t="str">
        <f>IF(E9="magas kockázat","Intézkedés szükséges!",IF(E9="meghatározásra vár"," ",IF(E9="kis kockázat"," ",IF(E9="közepes kockázat","Intézkedés szükséges!"))))</f>
        <v xml:space="preserve"> </v>
      </c>
    </row>
    <row r="10" spans="1:55" ht="35.25" customHeight="1" thickBot="1" x14ac:dyDescent="0.3">
      <c r="A10" s="38" t="s">
        <v>49</v>
      </c>
      <c r="B10" s="42"/>
      <c r="C10" s="7"/>
    </row>
    <row r="11" spans="1:55" ht="15.75" thickBot="1" x14ac:dyDescent="0.3">
      <c r="A11" s="32" t="s">
        <v>19</v>
      </c>
      <c r="B11" s="33"/>
      <c r="C11" s="7"/>
      <c r="E11" s="2" t="str">
        <f>IF(C11=S3,"kis kockázat",IF(C11=S4,"magas kockázat",IF(C11=S6,"magas kockázat",IF(C11=S5,"meghatározásra vár"))))</f>
        <v>meghatározásra vár</v>
      </c>
      <c r="F11" s="4" t="str">
        <f>IF(E11="magas kockázat","Intézkedés szükséges!",IF(E11="meghatározásra vár"," ",IF(E11="kis kockázat"," ",IF(E11="közepes kockázat","Intézkedés szükséges!"))))</f>
        <v xml:space="preserve"> </v>
      </c>
    </row>
    <row r="12" spans="1:55" x14ac:dyDescent="0.25">
      <c r="A12" t="s">
        <v>103</v>
      </c>
    </row>
    <row r="14" spans="1:55" ht="15.75" thickBot="1" x14ac:dyDescent="0.3">
      <c r="A14" s="3" t="s">
        <v>46</v>
      </c>
    </row>
    <row r="15" spans="1:55" ht="15.75" thickBot="1" x14ac:dyDescent="0.3">
      <c r="A15" s="32" t="s">
        <v>7</v>
      </c>
      <c r="B15" s="33"/>
      <c r="C15" s="7"/>
      <c r="E15" s="2" t="str">
        <f>IF(C15=T5,"kis kockázat",IF(C15=T4,"magas kockázat",IF(C15=T8,"meghatározásra vár",IF(C15=T3,"közepes kockázat ",IF(C15=T6,"közepes kockázat",IF(C15=T7,"kis kockázat"))))))</f>
        <v>meghatározásra vár</v>
      </c>
      <c r="F15" s="4" t="str">
        <f>IF(E15="magas kockázat","Intézkedés szükséges!",IF(E15="meghatározásra vár"," ",IF(E15="kis kockázat"," ",IF(E15="közepes kockázat","Intézkedés szükséges!",IF(E15="közepes kockázat "," ")))))</f>
        <v xml:space="preserve"> </v>
      </c>
    </row>
    <row r="16" spans="1:55" ht="33.75" customHeight="1" thickBot="1" x14ac:dyDescent="0.3">
      <c r="A16" s="38" t="s">
        <v>44</v>
      </c>
      <c r="B16" s="39"/>
      <c r="C16" s="58"/>
    </row>
    <row r="17" spans="1:16" ht="33.75" customHeight="1" thickBot="1" x14ac:dyDescent="0.3">
      <c r="A17" s="10"/>
      <c r="B17" s="11"/>
      <c r="C17" s="12"/>
    </row>
    <row r="18" spans="1:16" ht="33.75" customHeight="1" thickBot="1" x14ac:dyDescent="0.3">
      <c r="A18" s="38" t="s">
        <v>50</v>
      </c>
      <c r="B18" s="39"/>
      <c r="C18" s="8"/>
      <c r="E18" s="2" t="str">
        <f>IF(C18=S3,"kis kockázat",IF(C18=S6,"közepes kockázat",IF(C18=S5,"meghatározásra vár",IF(C18=S4,"közepes kockázat"))))</f>
        <v>meghatározásra vár</v>
      </c>
    </row>
    <row r="19" spans="1:16" ht="30" customHeight="1" thickBot="1" x14ac:dyDescent="0.3">
      <c r="A19" s="30" t="s">
        <v>51</v>
      </c>
      <c r="B19" s="31"/>
      <c r="C19" s="7"/>
      <c r="E19" s="2" t="str">
        <f>IF(C19=S3,"kis kockázat",IF(C19=S4,"magas kockázat",IF(C19=S5,"meghatározásra vár",IF(C19=S6,"közepes kockázat"))))</f>
        <v>meghatározásra vár</v>
      </c>
      <c r="F19" s="4" t="str">
        <f t="shared" ref="F19" si="0">IF(E19="magas kockázat","Intézkedés szükséges!",IF(E19="meghatározásra vár"," ",IF(E19="kis kockázat"," ",IF(E19="közepes kockázat","Intézkedni szükséges! "))))</f>
        <v xml:space="preserve"> </v>
      </c>
      <c r="P19" s="1"/>
    </row>
    <row r="20" spans="1:16" ht="47.25" customHeight="1" thickBot="1" x14ac:dyDescent="0.3">
      <c r="A20" s="30" t="s">
        <v>52</v>
      </c>
      <c r="B20" s="31"/>
      <c r="C20" s="7"/>
      <c r="E20" s="2" t="str">
        <f>IF(C20=S3,"magas kockázat",IF(C20=S4,"kis kockázat",IF(C20=S5,"meghatározásra vár",IF(C20=S6,"közepes kockázat"))))</f>
        <v>meghatározásra vár</v>
      </c>
      <c r="F20" s="4" t="str">
        <f>IF(E20="magas kockázat","Intézkedés szükséges!",IF(E20="meghatározásra vár"," ",IF(E20="kis kockázat"," ",IF(E20="közepes kockázat","Intézkedni szükséges! "))))</f>
        <v xml:space="preserve"> </v>
      </c>
      <c r="P20" s="1"/>
    </row>
    <row r="21" spans="1:16" ht="30" customHeight="1" thickBot="1" x14ac:dyDescent="0.3">
      <c r="A21" s="30" t="s">
        <v>53</v>
      </c>
      <c r="B21" s="31"/>
      <c r="C21" s="7"/>
      <c r="E21" s="2" t="str">
        <f>IF(C21=S4,"magas kockázat",IF(C21=S3,"kis kockázat",IF(C21=S5,"meghatározásra vár",IF(C21=S6,"közepes kockázat"))))</f>
        <v>meghatározásra vár</v>
      </c>
      <c r="F21" s="4" t="str">
        <f>IF(E21="magas kockázat","Szabályozók felülvizsgálata szükséges!",IF(E21="meghatározásra vár"," ",IF(E21="kis kockázat"," ",IF(E21="közepes kockázat","Szabályozók felülvizsgálata szükséges! "))))</f>
        <v xml:space="preserve"> </v>
      </c>
      <c r="P21" s="1"/>
    </row>
    <row r="22" spans="1:16" ht="29.25" customHeight="1" thickBot="1" x14ac:dyDescent="0.3">
      <c r="A22" s="30" t="s">
        <v>54</v>
      </c>
      <c r="B22" s="31"/>
      <c r="C22" s="7"/>
      <c r="E22" s="2" t="str">
        <f>IF(C22=X4,"magas kockázat",IF(C22=X3,"kis kockázat",IF(C22=X6,"meghatározásra vár",IF(C22=X5,"közepes kockázat"))))</f>
        <v>meghatározásra vár</v>
      </c>
      <c r="F22" s="4" t="str">
        <f>IF(E22="magas kockázat","Szabályozók felülvizsgálata szükséges!",IF(E22="meghatározásra vár"," ",IF(E22="kis kockázat"," ",IF(E22="közepes kockázat","Szabályozók felülvizsgálata szükséges! "))))</f>
        <v xml:space="preserve"> </v>
      </c>
      <c r="P22" s="1"/>
    </row>
    <row r="23" spans="1:16" x14ac:dyDescent="0.25">
      <c r="P23" s="1"/>
    </row>
    <row r="24" spans="1:16" ht="15.75" thickBot="1" x14ac:dyDescent="0.3">
      <c r="A24" s="3" t="s">
        <v>47</v>
      </c>
      <c r="P24" s="1"/>
    </row>
    <row r="25" spans="1:16" ht="32.25" customHeight="1" thickBot="1" x14ac:dyDescent="0.3">
      <c r="A25" s="38" t="s">
        <v>55</v>
      </c>
      <c r="B25" s="42"/>
      <c r="C25" s="8"/>
      <c r="E25" s="2" t="str">
        <f>IF(C25=S4,"magas kockázat",IF(C25=S3,"kis kockázat",IF(C25=S5,"meghatározásra vár",IF(C25=S6,"közepes kockázat"))))</f>
        <v>meghatározásra vár</v>
      </c>
      <c r="F25" s="4" t="str">
        <f>IF(E25="magas kockázat","Szabályozók felülvizsgálata szükséges!",IF(E25="meghatározásra vár"," ",IF(E25="kis kockázat"," ",IF(E25="közepes kockázat","Szabályozók felülvizsgálata szükséges! "))))</f>
        <v xml:space="preserve"> </v>
      </c>
      <c r="P25" s="1"/>
    </row>
    <row r="26" spans="1:16" ht="45.75" customHeight="1" thickBot="1" x14ac:dyDescent="0.3">
      <c r="A26" s="30" t="s">
        <v>56</v>
      </c>
      <c r="B26" s="31"/>
      <c r="C26" s="8"/>
      <c r="E26" s="2" t="str">
        <f>IF(C26=AC3,"elfogadhatatlan kockázat",IF(C26=AC4,"kis kockázat",IF(C26=AC5,"meghatározásra vár",IF(C26=AC6,"közepes kockázat"))))</f>
        <v>meghatározásra vár</v>
      </c>
      <c r="F26" s="4" t="str">
        <f>IF(E26="elfogadhatatlan kockázat","Intézkedés szükséges!",IF(E26="meghatározásra vár"," ",IF(E26="kis kockázat"," ")))</f>
        <v xml:space="preserve"> </v>
      </c>
      <c r="P26" s="1"/>
    </row>
    <row r="27" spans="1:16" ht="15" customHeight="1" thickBot="1" x14ac:dyDescent="0.3">
      <c r="A27" s="38" t="s">
        <v>57</v>
      </c>
      <c r="B27" s="42"/>
      <c r="C27" s="8"/>
      <c r="E27" s="2" t="str">
        <f>IF(C27=AD4,"közepes kockázat",IF(C27=AD3,"kis kockázat",IF(C27=AD5,"meghatározásra vár")))</f>
        <v>meghatározásra vár</v>
      </c>
      <c r="F27" s="4" t="str">
        <f>IF(E27="közepes kockázat","Szabályozók felülvizsgálata szükséges!",IF(E27="meghatározásra vár"," ",IF(E27="kis kockázat"," ")))</f>
        <v xml:space="preserve"> </v>
      </c>
      <c r="P27" s="1"/>
    </row>
    <row r="28" spans="1:16" ht="15.75" thickBot="1" x14ac:dyDescent="0.3">
      <c r="A28" s="38" t="s">
        <v>58</v>
      </c>
      <c r="B28" s="42"/>
      <c r="C28" s="8"/>
      <c r="E28" s="2" t="str">
        <f>IF(C28=AD4,"közepes kockázat",IF(C28=AD3,"kis kockázat",IF(C28=AD11,"meghatározásra vár")))</f>
        <v>meghatározásra vár</v>
      </c>
      <c r="F28" s="4" t="str">
        <f>IF(E28="közepes kockázat","Szabályozók felülvizsgálata szükséges!",IF(E28="meghatározásra vár"," ",IF(E28="kis kockázat"," ")))</f>
        <v xml:space="preserve"> </v>
      </c>
      <c r="P28" s="1"/>
    </row>
    <row r="29" spans="1:16" ht="15.75" thickBot="1" x14ac:dyDescent="0.3">
      <c r="A29" s="56" t="s">
        <v>59</v>
      </c>
      <c r="B29" s="57"/>
      <c r="C29" s="8"/>
      <c r="E29" s="2" t="str">
        <f>IF(C29=AF3,"kis kockázat",IF(C29=AF4,"közepes kockázat",IF(C29=AF5,"magas kockázat",IF(C29=AF6,"elfogadhatatlan kockázat",IF(C29=AF7,"meghatározásra vár")))))</f>
        <v>meghatározásra vár</v>
      </c>
      <c r="F29" s="4" t="str">
        <f>IF(E29="közepes kockázat","Intézkedés szükséges!",IF(E29="meghatározásra vár"," ",IF(E29="kis kockázat"," ",IF(E29="elfogadhatatlan kockázat","Intézkedés szükséges!",IF(E29="magas kockázat","Intézkedés szükséges!")))))</f>
        <v xml:space="preserve"> </v>
      </c>
      <c r="P29" s="1"/>
    </row>
    <row r="30" spans="1:16" ht="15.75" thickBot="1" x14ac:dyDescent="0.3">
      <c r="A30" s="56" t="s">
        <v>60</v>
      </c>
      <c r="B30" s="57"/>
      <c r="C30" s="8"/>
      <c r="E30" s="2" t="str">
        <f>IF(C30=AM3,"kis kockázat",IF(C30=AM4,"elfogadhatatlan kockázat",IF(C30=AM5,"meghatározásra vár")))</f>
        <v>meghatározásra vár</v>
      </c>
      <c r="F30" s="4" t="str">
        <f>IF(E30="közepes kockázat","Intézkedés szükséges!",IF(E30="meghatározásra vár"," ",IF(E30="kis kockázat"," ",IF(E30="elfogadhatatlan kockázat","Intézkedés szükséges!",IF(E30="magas kockázat","Intézkedés szükséges!")))))</f>
        <v xml:space="preserve"> </v>
      </c>
      <c r="P30" s="1"/>
    </row>
    <row r="31" spans="1:16" ht="15.75" thickBot="1" x14ac:dyDescent="0.3">
      <c r="A31" s="32" t="s">
        <v>61</v>
      </c>
      <c r="B31" s="33"/>
      <c r="C31" s="8"/>
      <c r="E31" s="2" t="str">
        <f>IF(C31=AM6,"nincs kockázat",IF(C31=AM7,"közepes kockázat",IF(C31=AM9,"meghatározásra vár",IF(C31=AM8,"elfogadhatatlan kockázat"))))</f>
        <v>meghatározásra vár</v>
      </c>
      <c r="F31" s="4" t="str">
        <f>IF(E31="közepes kockázat"," ",IF(E31="meghatározásra vár"," ",IF(E31="nincs kockázat"," ",IF(E31="elfogadhatatlan kockázat","Intézkedés szükséges!",IF(E31="magas kockázat","Intézkedés szükséges!")))))</f>
        <v xml:space="preserve"> </v>
      </c>
    </row>
    <row r="32" spans="1:16" ht="15.75" thickBot="1" x14ac:dyDescent="0.3">
      <c r="A32" s="32" t="s">
        <v>62</v>
      </c>
      <c r="B32" s="33"/>
      <c r="C32" s="8"/>
      <c r="E32" s="2" t="str">
        <f>IF(C32=AU3,"kis kockázat",IF(C32=AU4,"magas kockázat",IF(C32=AU6,"meghatározásra vár",IF(C32=AU5,"magas kockázat"))))</f>
        <v>meghatározásra vár</v>
      </c>
      <c r="F32" s="4" t="str">
        <f>IF(E32="közepes kockázat"," ",IF(E32="meghatározásra vár"," ",IF(E32="kis kockázat"," ",IF(E32="magas kockázat","Intézkedés szükséges!"))))</f>
        <v xml:space="preserve"> </v>
      </c>
    </row>
    <row r="33" spans="1:16" ht="15.75" thickBot="1" x14ac:dyDescent="0.3">
      <c r="A33" s="45" t="s">
        <v>63</v>
      </c>
      <c r="B33" s="46"/>
      <c r="C33" s="8"/>
      <c r="E33" s="2" t="str">
        <f>IF(C33=BC3,"kis kockázat",IF(C33=BC4,"magas kockázat",IF(C33=BC5,"meghatározásra vár",IF(C33=AU6,"magas kockázat"))))</f>
        <v>meghatározásra vár</v>
      </c>
      <c r="F33" s="4" t="str">
        <f>IF(E33="közepes kockázat"," ",IF(E33="meghatározásra vár"," ",IF(E33="kis kockázat"," ",IF(E33="magas kockázat","Intézkedés szükséges!"))))</f>
        <v xml:space="preserve"> </v>
      </c>
    </row>
    <row r="34" spans="1:16" ht="15.75" thickBot="1" x14ac:dyDescent="0.3"/>
    <row r="35" spans="1:16" ht="15.75" thickBot="1" x14ac:dyDescent="0.3">
      <c r="A35" s="13" t="s">
        <v>48</v>
      </c>
      <c r="B35" s="14"/>
      <c r="C35" s="7"/>
    </row>
    <row r="36" spans="1:16" ht="15.75" thickBot="1" x14ac:dyDescent="0.3">
      <c r="A36" s="38" t="s">
        <v>64</v>
      </c>
      <c r="B36" s="39"/>
      <c r="C36" s="7"/>
      <c r="E36" s="2" t="str">
        <f>IF(C36=P36,"kis kockázat",IF(C36=P37,"közepes kockázat",IF(C36=P38,"meghatározásra vár",IF(C36=AU9,"magas kockázat"))))</f>
        <v>meghatározásra vár</v>
      </c>
      <c r="F36" s="4" t="str">
        <f>IF(E36="közepes kockázat","Intézkedés szükséges!",IF(E36="meghatározásra vár"," ",IF(E36="kis kockázat"," ",IF(E36="magas kockázat","Intézkedés szükséges!"))))</f>
        <v xml:space="preserve"> </v>
      </c>
      <c r="P36" t="s">
        <v>73</v>
      </c>
    </row>
    <row r="37" spans="1:16" ht="15.75" thickBot="1" x14ac:dyDescent="0.3">
      <c r="A37" s="38" t="s">
        <v>65</v>
      </c>
      <c r="B37" s="39"/>
      <c r="C37" s="7"/>
      <c r="E37" s="2" t="str">
        <f>IF(C37=P39,"kis kockázat",IF(C37=P43,"meghatározásra vár",IF(C37=P40,"magas kockázat")))</f>
        <v>meghatározásra vár</v>
      </c>
      <c r="F37" s="4" t="str">
        <f>IF(E37="közepes kockázat","Intézkedés szükséges!",IF(E37="meghatározásra vár"," ",IF(E37="kis kockázat"," ",IF(E37="magas kockázat","Intézkedés szükséges!"))))</f>
        <v xml:space="preserve"> </v>
      </c>
      <c r="P37" t="s">
        <v>74</v>
      </c>
    </row>
    <row r="38" spans="1:16" ht="30.75" customHeight="1" thickBot="1" x14ac:dyDescent="0.3">
      <c r="A38" s="34" t="s">
        <v>51</v>
      </c>
      <c r="B38" s="44"/>
      <c r="C38" s="7"/>
      <c r="E38" s="2" t="str">
        <f>IF(C38=S3,"kis kockázat",IF(C38=S5,"meghatározásra vár",IF(C38=S6,"magas kockázat",IF(C38=S4,"magas kockázat"))))</f>
        <v>meghatározásra vár</v>
      </c>
      <c r="F38" s="4" t="str">
        <f t="shared" ref="F38:F39" si="1">IF(E38="közepes kockázat","Intézkedés szükséges!",IF(E38="meghatározásra vár"," ",IF(E38="kis kockázat"," ",IF(E38="magas kockázat","Intézkedés szükséges!"))))</f>
        <v xml:space="preserve"> </v>
      </c>
    </row>
    <row r="39" spans="1:16" ht="30.75" customHeight="1" thickBot="1" x14ac:dyDescent="0.3">
      <c r="A39" s="40" t="s">
        <v>102</v>
      </c>
      <c r="B39" s="41"/>
      <c r="C39" s="7"/>
      <c r="E39" s="2" t="str">
        <f>IF(C39=S3,"kis kockázat",IF(C39=S5,"meghatározásra vár",IF(C39=S6,"magas kockázat",IF(C39=S4,"magas kockázat"))))</f>
        <v>meghatározásra vár</v>
      </c>
      <c r="F39" s="4" t="str">
        <f t="shared" si="1"/>
        <v xml:space="preserve"> </v>
      </c>
      <c r="P39" t="s">
        <v>76</v>
      </c>
    </row>
    <row r="40" spans="1:16" ht="51" customHeight="1" thickBot="1" x14ac:dyDescent="0.3">
      <c r="A40" s="38" t="s">
        <v>67</v>
      </c>
      <c r="B40" s="39"/>
      <c r="C40" s="7"/>
      <c r="E40" s="2" t="str">
        <f>IF(C40=S3,"kis kockázat",IF(C40=S5,"meghatározásra vár",IF(C40=S6,"magas kockázat",IF(C40=S4,"elfogadhatatlan kockázat"))))</f>
        <v>meghatározásra vár</v>
      </c>
      <c r="F40" s="4" t="str">
        <f>IF(E40="elfogadhatatlan kockázat","Intézkedés szükséges!",IF(E40="meghatározásra vár"," ",IF(E40="kis kockázat"," ",IF(E40="magas kockázat","Intézkedés szükséges!"))))</f>
        <v xml:space="preserve"> </v>
      </c>
      <c r="P40" t="s">
        <v>77</v>
      </c>
    </row>
    <row r="41" spans="1:16" ht="51" customHeight="1" thickBot="1" x14ac:dyDescent="0.3">
      <c r="A41" s="34" t="s">
        <v>94</v>
      </c>
      <c r="B41" s="35"/>
      <c r="C41" s="7"/>
      <c r="E41" s="2" t="str">
        <f>IF(C41=S4,"kis kockázat",IF(C41=S5,"meghatározásra vár",IF(C41=S3,"magas kockázat",IF(C41=S6,"magas kockázat"))))</f>
        <v>meghatározásra vár</v>
      </c>
      <c r="F41" s="4" t="str">
        <f>IF(E41="elfogadhatatlan kockázat","Intézkedés szükséges!",IF(E41="meghatározásra vár"," ",IF(E41="kis kockázat"," ",IF(E41="magas kockázat","Intézkedés szükséges!"))))</f>
        <v xml:space="preserve"> </v>
      </c>
    </row>
    <row r="42" spans="1:16" ht="30" customHeight="1" thickBot="1" x14ac:dyDescent="0.3">
      <c r="A42" s="38" t="s">
        <v>75</v>
      </c>
      <c r="B42" s="42"/>
      <c r="C42" s="7"/>
      <c r="E42" s="2" t="str">
        <f>IF(C42=AC4,"kis kockázat",IF(C42=AC5,"meghatározásra vár",IF(C42=AC3,"elfogadhatatlan kockázat")))</f>
        <v>meghatározásra vár</v>
      </c>
      <c r="F42" s="4" t="str">
        <f>IF(E42="elfogadhatatlan kockázat","Intézkedés szükséges!",IF(E42="meghatározásra vár"," ",IF(E42="kis kockázat"," ",IF(E42="magas kockázat","Intézkedés szükséges!"))))</f>
        <v xml:space="preserve"> </v>
      </c>
    </row>
    <row r="43" spans="1:16" ht="15.75" thickBot="1" x14ac:dyDescent="0.3">
      <c r="A43" s="40" t="s">
        <v>68</v>
      </c>
      <c r="B43" s="41"/>
      <c r="C43" s="7"/>
      <c r="E43" s="2" t="str">
        <f>IF(C43=S3,"kis kockázat",IF(C43=S5,"meghatározásra vár",IF(C43=S6,"magas kockázat",IF(C43=S4,"magas kockázat"))))</f>
        <v>meghatározásra vár</v>
      </c>
      <c r="F43" s="4" t="str">
        <f>IF(E43="elfogadhatatlan kockázat","Intézkedés szükséges!",IF(E43="meghatározásra vár"," ",IF(E43="kis kockázat"," ",IF(E43="magas kockázat","Intézkedés szükséges!"))))</f>
        <v xml:space="preserve"> </v>
      </c>
    </row>
    <row r="44" spans="1:16" ht="46.5" customHeight="1" thickBot="1" x14ac:dyDescent="0.3">
      <c r="A44" s="30" t="s">
        <v>93</v>
      </c>
      <c r="B44" s="31"/>
      <c r="C44" s="7"/>
      <c r="E44" s="2" t="str">
        <f>IF(C44=S3,"kis kockázat",IF(C44=S5,"meghatározásra vár",IF(C44=S4,"magas kockázat",)))</f>
        <v>meghatározásra vár</v>
      </c>
      <c r="F44" s="4" t="str">
        <f>IF(E44="elfogadhatatlan kockázat","Intézkedés szükséges!",IF(E44="meghatározásra vár"," ",IF(E44="kis kockázat"," ",IF(E44="magas kockázat","Intézkedés szükséges!"))))</f>
        <v xml:space="preserve"> </v>
      </c>
    </row>
    <row r="46" spans="1:16" x14ac:dyDescent="0.25">
      <c r="A46" s="15" t="s">
        <v>69</v>
      </c>
    </row>
    <row r="48" spans="1:16" ht="15.75" thickBot="1" x14ac:dyDescent="0.3">
      <c r="A48" s="43" t="s">
        <v>70</v>
      </c>
      <c r="B48" s="43"/>
      <c r="C48" s="2" t="s">
        <v>71</v>
      </c>
      <c r="D48" s="2"/>
      <c r="E48" s="2" t="s">
        <v>72</v>
      </c>
      <c r="F48" s="4" t="s">
        <v>97</v>
      </c>
    </row>
    <row r="49" spans="1:6" ht="15.75" thickBot="1" x14ac:dyDescent="0.3">
      <c r="A49" s="30"/>
      <c r="B49" s="31"/>
      <c r="C49" s="8"/>
    </row>
    <row r="50" spans="1:6" ht="15.75" thickBot="1" x14ac:dyDescent="0.3">
      <c r="A50" s="30"/>
      <c r="B50" s="31"/>
      <c r="C50" s="8"/>
    </row>
    <row r="51" spans="1:6" ht="15.75" thickBot="1" x14ac:dyDescent="0.3">
      <c r="A51" s="30"/>
      <c r="B51" s="31"/>
      <c r="C51" s="8"/>
    </row>
    <row r="52" spans="1:6" ht="15.75" thickBot="1" x14ac:dyDescent="0.3">
      <c r="A52" s="30"/>
      <c r="B52" s="31"/>
      <c r="C52" s="8"/>
    </row>
    <row r="53" spans="1:6" ht="15.75" thickBot="1" x14ac:dyDescent="0.3">
      <c r="A53" s="30"/>
      <c r="B53" s="31"/>
      <c r="C53" s="8"/>
    </row>
    <row r="54" spans="1:6" ht="15.75" thickBot="1" x14ac:dyDescent="0.3">
      <c r="A54" s="30"/>
      <c r="B54" s="31"/>
      <c r="C54" s="8"/>
    </row>
    <row r="55" spans="1:6" ht="15.75" thickBot="1" x14ac:dyDescent="0.3">
      <c r="A55" s="30"/>
      <c r="B55" s="31"/>
      <c r="C55" s="8"/>
    </row>
    <row r="56" spans="1:6" ht="15.75" thickBot="1" x14ac:dyDescent="0.3">
      <c r="A56" s="30"/>
      <c r="B56" s="31"/>
      <c r="C56" s="8"/>
    </row>
    <row r="57" spans="1:6" ht="15.75" thickBot="1" x14ac:dyDescent="0.3">
      <c r="A57" s="30"/>
      <c r="B57" s="31"/>
      <c r="C57" s="8"/>
    </row>
    <row r="58" spans="1:6" ht="15.75" thickBot="1" x14ac:dyDescent="0.3">
      <c r="A58" s="30"/>
      <c r="B58" s="31"/>
      <c r="C58" s="8"/>
    </row>
    <row r="59" spans="1:6" ht="15.75" thickBot="1" x14ac:dyDescent="0.3"/>
    <row r="60" spans="1:6" ht="76.5" thickTop="1" thickBot="1" x14ac:dyDescent="0.35">
      <c r="C60" s="5" t="s">
        <v>22</v>
      </c>
      <c r="E60" s="16"/>
      <c r="F60" s="17"/>
    </row>
    <row r="61" spans="1:6" ht="20.25" thickTop="1" thickBot="1" x14ac:dyDescent="0.35">
      <c r="C61" s="5"/>
      <c r="E61" s="25"/>
      <c r="F61" s="26"/>
    </row>
    <row r="62" spans="1:6" ht="16.5" thickBot="1" x14ac:dyDescent="0.3">
      <c r="A62" s="29" t="s">
        <v>96</v>
      </c>
      <c r="B62" s="36"/>
      <c r="C62" s="37"/>
    </row>
    <row r="63" spans="1:6" ht="16.5" thickBot="1" x14ac:dyDescent="0.3">
      <c r="A63" s="29" t="s">
        <v>95</v>
      </c>
      <c r="B63" s="36"/>
      <c r="C63" s="37"/>
    </row>
  </sheetData>
  <mergeCells count="45">
    <mergeCell ref="A33:B33"/>
    <mergeCell ref="C4:I4"/>
    <mergeCell ref="A4:B4"/>
    <mergeCell ref="A5:B5"/>
    <mergeCell ref="A6:B6"/>
    <mergeCell ref="A9:B9"/>
    <mergeCell ref="A29:B29"/>
    <mergeCell ref="A30:B30"/>
    <mergeCell ref="A27:B27"/>
    <mergeCell ref="A28:B28"/>
    <mergeCell ref="A16:C16"/>
    <mergeCell ref="A22:B22"/>
    <mergeCell ref="A18:B18"/>
    <mergeCell ref="A49:B49"/>
    <mergeCell ref="A15:B15"/>
    <mergeCell ref="A51:B51"/>
    <mergeCell ref="A52:B52"/>
    <mergeCell ref="A10:B10"/>
    <mergeCell ref="A36:B36"/>
    <mergeCell ref="A37:B37"/>
    <mergeCell ref="A38:B38"/>
    <mergeCell ref="A39:B39"/>
    <mergeCell ref="A26:B26"/>
    <mergeCell ref="A25:B25"/>
    <mergeCell ref="A19:B19"/>
    <mergeCell ref="A20:B20"/>
    <mergeCell ref="A21:B21"/>
    <mergeCell ref="A31:B31"/>
    <mergeCell ref="A32:B32"/>
    <mergeCell ref="A50:B50"/>
    <mergeCell ref="A11:B11"/>
    <mergeCell ref="A41:B41"/>
    <mergeCell ref="B63:C63"/>
    <mergeCell ref="B62:C62"/>
    <mergeCell ref="A40:B40"/>
    <mergeCell ref="A43:B43"/>
    <mergeCell ref="A44:B44"/>
    <mergeCell ref="A58:B58"/>
    <mergeCell ref="A42:B42"/>
    <mergeCell ref="A53:B53"/>
    <mergeCell ref="A54:B54"/>
    <mergeCell ref="A55:B55"/>
    <mergeCell ref="A56:B56"/>
    <mergeCell ref="A57:B57"/>
    <mergeCell ref="A48:B48"/>
  </mergeCells>
  <dataValidations count="28">
    <dataValidation type="list" showInputMessage="1" showErrorMessage="1" sqref="C5">
      <formula1>P4:P7</formula1>
    </dataValidation>
    <dataValidation type="list" showInputMessage="1" showErrorMessage="1" sqref="C6">
      <formula1>R3:R8</formula1>
    </dataValidation>
    <dataValidation type="list" showInputMessage="1" showErrorMessage="1" sqref="C9">
      <formula1>S3:S6</formula1>
    </dataValidation>
    <dataValidation type="list" showInputMessage="1" showErrorMessage="1" sqref="C15">
      <formula1>T3:T8</formula1>
    </dataValidation>
    <dataValidation type="list" showInputMessage="1" showErrorMessage="1" sqref="C11">
      <formula1>S3:S6</formula1>
    </dataValidation>
    <dataValidation type="list" showInputMessage="1" showErrorMessage="1" sqref="C19">
      <formula1>S3:S6</formula1>
    </dataValidation>
    <dataValidation type="list" showInputMessage="1" showErrorMessage="1" sqref="C20">
      <formula1>S3:S6</formula1>
    </dataValidation>
    <dataValidation type="list" showInputMessage="1" showErrorMessage="1" sqref="C21">
      <formula1>S3:S6</formula1>
    </dataValidation>
    <dataValidation type="list" showInputMessage="1" showErrorMessage="1" sqref="C22">
      <formula1>X3:X6</formula1>
    </dataValidation>
    <dataValidation type="list" showInputMessage="1" showErrorMessage="1" sqref="C26">
      <formula1>AC3:AC5</formula1>
    </dataValidation>
    <dataValidation type="list" showInputMessage="1" showErrorMessage="1" sqref="C25">
      <formula1>S3:S6</formula1>
    </dataValidation>
    <dataValidation type="list" showInputMessage="1" showErrorMessage="1" sqref="C27">
      <formula1>AD3:AD5</formula1>
    </dataValidation>
    <dataValidation type="list" showInputMessage="1" showErrorMessage="1" sqref="C28">
      <formula1>AD3:AD5</formula1>
    </dataValidation>
    <dataValidation type="list" showInputMessage="1" showErrorMessage="1" sqref="C29">
      <formula1>AF3:AF7</formula1>
    </dataValidation>
    <dataValidation type="list" allowBlank="1" showInputMessage="1" showErrorMessage="1" sqref="C30">
      <formula1>AM3:AM5</formula1>
    </dataValidation>
    <dataValidation type="list" showInputMessage="1" showErrorMessage="1" sqref="C31">
      <formula1>AM6:AM9</formula1>
    </dataValidation>
    <dataValidation type="list" showInputMessage="1" showErrorMessage="1" sqref="C32">
      <formula1>AU3:AU6</formula1>
    </dataValidation>
    <dataValidation type="list" showInputMessage="1" showErrorMessage="1" sqref="C33">
      <formula1>BC3:BC5</formula1>
    </dataValidation>
    <dataValidation type="list" showInputMessage="1" showErrorMessage="1" sqref="C18">
      <formula1>S3:S6</formula1>
    </dataValidation>
    <dataValidation type="list" allowBlank="1" showInputMessage="1" showErrorMessage="1" sqref="C36">
      <formula1>P36:P38</formula1>
    </dataValidation>
    <dataValidation type="list" allowBlank="1" showInputMessage="1" showErrorMessage="1" sqref="C37">
      <formula1>P39:P43</formula1>
    </dataValidation>
    <dataValidation type="list" allowBlank="1" showInputMessage="1" showErrorMessage="1" sqref="C42">
      <formula1>AC3:AC5</formula1>
    </dataValidation>
    <dataValidation type="list" allowBlank="1" showInputMessage="1" showErrorMessage="1" sqref="C40">
      <formula1>S3:S6</formula1>
    </dataValidation>
    <dataValidation type="list" allowBlank="1" showInputMessage="1" showErrorMessage="1" sqref="C39">
      <formula1>S2:S6</formula1>
    </dataValidation>
    <dataValidation type="list" allowBlank="1" showInputMessage="1" showErrorMessage="1" sqref="C38">
      <formula1>S3:S6</formula1>
    </dataValidation>
    <dataValidation type="list" allowBlank="1" showInputMessage="1" showErrorMessage="1" sqref="C43">
      <formula1>S3:S6</formula1>
    </dataValidation>
    <dataValidation type="list" allowBlank="1" showInputMessage="1" showErrorMessage="1" sqref="C41">
      <formula1>S3:S6</formula1>
    </dataValidation>
    <dataValidation type="list" allowBlank="1" showInputMessage="1" showErrorMessage="1" sqref="C44">
      <formula1>S3:S5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34" workbookViewId="0">
      <selection activeCell="A40" sqref="A40:B40"/>
    </sheetView>
  </sheetViews>
  <sheetFormatPr defaultRowHeight="15" x14ac:dyDescent="0.25"/>
  <cols>
    <col min="1" max="1" width="18" customWidth="1"/>
    <col min="2" max="2" width="20.85546875" customWidth="1"/>
    <col min="3" max="3" width="94.85546875" customWidth="1"/>
    <col min="5" max="5" width="24.7109375" style="2" customWidth="1"/>
    <col min="6" max="6" width="41" style="4" customWidth="1"/>
    <col min="16" max="30" width="9.140625" customWidth="1"/>
  </cols>
  <sheetData>
    <row r="1" spans="1:19" ht="21" x14ac:dyDescent="0.35">
      <c r="A1" s="9" t="s">
        <v>8</v>
      </c>
    </row>
    <row r="2" spans="1:19" x14ac:dyDescent="0.25">
      <c r="A2" s="2"/>
    </row>
    <row r="3" spans="1:19" ht="15.75" thickBot="1" x14ac:dyDescent="0.3">
      <c r="A3" s="3" t="s">
        <v>12</v>
      </c>
      <c r="R3" s="1"/>
      <c r="S3" s="1"/>
    </row>
    <row r="4" spans="1:19" ht="16.5" customHeight="1" thickBot="1" x14ac:dyDescent="0.3">
      <c r="A4" s="59" t="s">
        <v>4</v>
      </c>
      <c r="B4" s="59"/>
      <c r="C4" s="22"/>
      <c r="D4" s="21"/>
      <c r="E4" s="21"/>
      <c r="F4" s="21"/>
      <c r="G4" s="21"/>
      <c r="H4" s="21"/>
      <c r="I4" s="21"/>
      <c r="R4" s="1"/>
      <c r="S4" s="1"/>
    </row>
    <row r="5" spans="1:19" ht="15.75" thickBot="1" x14ac:dyDescent="0.3">
      <c r="A5" s="59" t="s">
        <v>0</v>
      </c>
      <c r="B5" s="59"/>
      <c r="C5" s="6" t="s">
        <v>78</v>
      </c>
      <c r="R5" s="1"/>
    </row>
    <row r="6" spans="1:19" ht="15.75" thickBot="1" x14ac:dyDescent="0.3">
      <c r="A6" s="59" t="s">
        <v>13</v>
      </c>
      <c r="B6" s="59"/>
      <c r="C6" s="6" t="s">
        <v>79</v>
      </c>
      <c r="R6" s="1"/>
    </row>
    <row r="7" spans="1:19" x14ac:dyDescent="0.25">
      <c r="R7" s="1"/>
    </row>
    <row r="8" spans="1:19" ht="15.75" thickBot="1" x14ac:dyDescent="0.3">
      <c r="A8" s="3" t="s">
        <v>9</v>
      </c>
      <c r="R8" s="1"/>
    </row>
    <row r="9" spans="1:19" ht="78.75" customHeight="1" thickBot="1" x14ac:dyDescent="0.3">
      <c r="A9" s="30" t="s">
        <v>45</v>
      </c>
      <c r="B9" s="31"/>
      <c r="C9" s="23" t="s">
        <v>80</v>
      </c>
    </row>
    <row r="10" spans="1:19" ht="50.25" customHeight="1" thickBot="1" x14ac:dyDescent="0.3">
      <c r="A10" s="38" t="s">
        <v>49</v>
      </c>
      <c r="B10" s="42"/>
      <c r="C10" s="7"/>
    </row>
    <row r="11" spans="1:19" ht="15.75" thickBot="1" x14ac:dyDescent="0.3">
      <c r="A11" s="32" t="s">
        <v>19</v>
      </c>
      <c r="B11" s="33"/>
      <c r="C11" s="23" t="s">
        <v>80</v>
      </c>
    </row>
    <row r="12" spans="1:19" x14ac:dyDescent="0.25">
      <c r="A12" t="s">
        <v>20</v>
      </c>
    </row>
    <row r="14" spans="1:19" ht="15.75" thickBot="1" x14ac:dyDescent="0.3">
      <c r="A14" s="3" t="s">
        <v>46</v>
      </c>
    </row>
    <row r="15" spans="1:19" ht="60.75" thickBot="1" x14ac:dyDescent="0.3">
      <c r="A15" s="32" t="s">
        <v>7</v>
      </c>
      <c r="B15" s="33"/>
      <c r="C15" s="8" t="s">
        <v>81</v>
      </c>
    </row>
    <row r="16" spans="1:19" ht="33.75" customHeight="1" thickBot="1" x14ac:dyDescent="0.3">
      <c r="A16" s="38" t="s">
        <v>44</v>
      </c>
      <c r="B16" s="39"/>
      <c r="C16" s="58"/>
    </row>
    <row r="17" spans="1:16" ht="33.75" customHeight="1" thickBot="1" x14ac:dyDescent="0.3">
      <c r="A17" s="18"/>
      <c r="B17" s="19"/>
      <c r="C17" s="20"/>
    </row>
    <row r="18" spans="1:16" ht="33.75" customHeight="1" thickBot="1" x14ac:dyDescent="0.3">
      <c r="A18" s="38" t="s">
        <v>50</v>
      </c>
      <c r="B18" s="39"/>
      <c r="C18" s="23" t="s">
        <v>82</v>
      </c>
    </row>
    <row r="19" spans="1:16" ht="30" customHeight="1" thickBot="1" x14ac:dyDescent="0.3">
      <c r="A19" s="30" t="s">
        <v>51</v>
      </c>
      <c r="B19" s="31"/>
      <c r="C19" s="23" t="s">
        <v>82</v>
      </c>
      <c r="P19" s="1"/>
    </row>
    <row r="20" spans="1:16" ht="47.25" customHeight="1" thickBot="1" x14ac:dyDescent="0.3">
      <c r="A20" s="30" t="s">
        <v>52</v>
      </c>
      <c r="B20" s="31"/>
      <c r="C20" s="23" t="s">
        <v>82</v>
      </c>
      <c r="P20" s="1"/>
    </row>
    <row r="21" spans="1:16" ht="30" customHeight="1" thickBot="1" x14ac:dyDescent="0.3">
      <c r="A21" s="30" t="s">
        <v>53</v>
      </c>
      <c r="B21" s="31"/>
      <c r="C21" s="23" t="s">
        <v>80</v>
      </c>
      <c r="P21" s="1"/>
    </row>
    <row r="22" spans="1:16" ht="44.25" customHeight="1" thickBot="1" x14ac:dyDescent="0.3">
      <c r="A22" s="30" t="s">
        <v>54</v>
      </c>
      <c r="B22" s="31"/>
      <c r="C22" s="8" t="s">
        <v>83</v>
      </c>
      <c r="P22" s="1"/>
    </row>
    <row r="23" spans="1:16" x14ac:dyDescent="0.25">
      <c r="P23" s="1"/>
    </row>
    <row r="24" spans="1:16" ht="15.75" thickBot="1" x14ac:dyDescent="0.3">
      <c r="A24" s="3" t="s">
        <v>47</v>
      </c>
      <c r="P24" s="1"/>
    </row>
    <row r="25" spans="1:16" ht="32.25" customHeight="1" thickBot="1" x14ac:dyDescent="0.3">
      <c r="A25" s="38" t="s">
        <v>55</v>
      </c>
      <c r="B25" s="42"/>
      <c r="C25" s="23" t="s">
        <v>80</v>
      </c>
      <c r="P25" s="1"/>
    </row>
    <row r="26" spans="1:16" ht="45.75" customHeight="1" thickBot="1" x14ac:dyDescent="0.3">
      <c r="A26" s="30" t="s">
        <v>56</v>
      </c>
      <c r="B26" s="31"/>
      <c r="C26" s="24" t="s">
        <v>84</v>
      </c>
      <c r="P26" s="1"/>
    </row>
    <row r="27" spans="1:16" ht="29.25" customHeight="1" thickBot="1" x14ac:dyDescent="0.3">
      <c r="A27" s="38" t="s">
        <v>57</v>
      </c>
      <c r="B27" s="42"/>
      <c r="C27" s="8" t="s">
        <v>85</v>
      </c>
      <c r="P27" s="1"/>
    </row>
    <row r="28" spans="1:16" ht="30.75" thickBot="1" x14ac:dyDescent="0.3">
      <c r="A28" s="38" t="s">
        <v>58</v>
      </c>
      <c r="B28" s="42"/>
      <c r="C28" s="8" t="s">
        <v>85</v>
      </c>
      <c r="P28" s="1"/>
    </row>
    <row r="29" spans="1:16" ht="45.75" thickBot="1" x14ac:dyDescent="0.3">
      <c r="A29" s="56" t="s">
        <v>59</v>
      </c>
      <c r="B29" s="57"/>
      <c r="C29" s="8" t="s">
        <v>86</v>
      </c>
      <c r="P29" s="1"/>
    </row>
    <row r="30" spans="1:16" ht="30.75" thickBot="1" x14ac:dyDescent="0.3">
      <c r="A30" s="56" t="s">
        <v>60</v>
      </c>
      <c r="B30" s="57"/>
      <c r="C30" s="8" t="s">
        <v>87</v>
      </c>
      <c r="P30" s="1"/>
    </row>
    <row r="31" spans="1:16" ht="30.75" thickBot="1" x14ac:dyDescent="0.3">
      <c r="A31" s="32" t="s">
        <v>61</v>
      </c>
      <c r="B31" s="33"/>
      <c r="C31" s="8" t="s">
        <v>88</v>
      </c>
    </row>
    <row r="32" spans="1:16" ht="63.75" customHeight="1" thickBot="1" x14ac:dyDescent="0.3">
      <c r="A32" s="32" t="s">
        <v>62</v>
      </c>
      <c r="B32" s="33"/>
      <c r="C32" s="8" t="s">
        <v>89</v>
      </c>
    </row>
    <row r="33" spans="1:3" ht="64.5" customHeight="1" thickBot="1" x14ac:dyDescent="0.3">
      <c r="A33" s="45" t="s">
        <v>63</v>
      </c>
      <c r="B33" s="46"/>
      <c r="C33" s="8" t="s">
        <v>90</v>
      </c>
    </row>
    <row r="34" spans="1:3" ht="15.75" thickBot="1" x14ac:dyDescent="0.3"/>
    <row r="35" spans="1:3" ht="15.75" thickBot="1" x14ac:dyDescent="0.3">
      <c r="A35" s="13" t="s">
        <v>48</v>
      </c>
      <c r="B35" s="14"/>
      <c r="C35" s="7"/>
    </row>
    <row r="36" spans="1:3" ht="15.75" thickBot="1" x14ac:dyDescent="0.3">
      <c r="A36" s="38" t="s">
        <v>64</v>
      </c>
      <c r="B36" s="39"/>
      <c r="C36" s="23" t="s">
        <v>92</v>
      </c>
    </row>
    <row r="37" spans="1:3" ht="15.75" thickBot="1" x14ac:dyDescent="0.3">
      <c r="A37" s="38" t="s">
        <v>65</v>
      </c>
      <c r="B37" s="39"/>
      <c r="C37" s="23" t="s">
        <v>91</v>
      </c>
    </row>
    <row r="38" spans="1:3" ht="30.75" customHeight="1" thickBot="1" x14ac:dyDescent="0.3">
      <c r="A38" s="34" t="s">
        <v>51</v>
      </c>
      <c r="B38" s="44"/>
      <c r="C38" s="23" t="s">
        <v>82</v>
      </c>
    </row>
    <row r="39" spans="1:3" ht="30.75" customHeight="1" thickBot="1" x14ac:dyDescent="0.3">
      <c r="A39" s="40" t="s">
        <v>66</v>
      </c>
      <c r="B39" s="41"/>
      <c r="C39" s="23" t="s">
        <v>82</v>
      </c>
    </row>
    <row r="40" spans="1:3" ht="33" customHeight="1" thickBot="1" x14ac:dyDescent="0.3">
      <c r="A40" s="38" t="s">
        <v>67</v>
      </c>
      <c r="B40" s="39"/>
      <c r="C40" s="23" t="s">
        <v>82</v>
      </c>
    </row>
    <row r="41" spans="1:3" ht="30" customHeight="1" thickBot="1" x14ac:dyDescent="0.3">
      <c r="A41" s="38" t="s">
        <v>75</v>
      </c>
      <c r="B41" s="42"/>
      <c r="C41" s="24" t="s">
        <v>84</v>
      </c>
    </row>
    <row r="42" spans="1:3" ht="15.75" thickBot="1" x14ac:dyDescent="0.3">
      <c r="A42" s="40" t="s">
        <v>68</v>
      </c>
      <c r="B42" s="41"/>
      <c r="C42" s="23" t="s">
        <v>82</v>
      </c>
    </row>
    <row r="43" spans="1:3" ht="30.75" customHeight="1" thickBot="1" x14ac:dyDescent="0.3">
      <c r="A43" s="30" t="s">
        <v>94</v>
      </c>
      <c r="B43" s="31"/>
      <c r="C43" s="23" t="s">
        <v>82</v>
      </c>
    </row>
    <row r="44" spans="1:3" ht="32.25" customHeight="1" thickBot="1" x14ac:dyDescent="0.3">
      <c r="A44" s="30" t="s">
        <v>93</v>
      </c>
      <c r="B44" s="31"/>
      <c r="C44" s="23" t="s">
        <v>80</v>
      </c>
    </row>
    <row r="46" spans="1:3" x14ac:dyDescent="0.25">
      <c r="A46" s="15" t="s">
        <v>69</v>
      </c>
    </row>
    <row r="48" spans="1:3" ht="15.75" thickBot="1" x14ac:dyDescent="0.3">
      <c r="A48" s="43" t="s">
        <v>70</v>
      </c>
      <c r="B48" s="43"/>
      <c r="C48" t="s">
        <v>71</v>
      </c>
    </row>
    <row r="49" spans="1:6" ht="15.75" thickBot="1" x14ac:dyDescent="0.3">
      <c r="A49" s="30"/>
      <c r="B49" s="31"/>
      <c r="C49" s="28"/>
      <c r="D49" s="2"/>
    </row>
    <row r="50" spans="1:6" ht="15.75" thickBot="1" x14ac:dyDescent="0.3">
      <c r="A50" s="30"/>
      <c r="B50" s="31"/>
      <c r="C50" s="8"/>
    </row>
    <row r="51" spans="1:6" ht="15.75" thickBot="1" x14ac:dyDescent="0.3">
      <c r="A51" s="30"/>
      <c r="B51" s="31"/>
      <c r="C51" s="8"/>
    </row>
    <row r="52" spans="1:6" ht="15.75" thickBot="1" x14ac:dyDescent="0.3">
      <c r="A52" s="30"/>
      <c r="B52" s="31"/>
      <c r="C52" s="8"/>
    </row>
    <row r="53" spans="1:6" ht="15.75" thickBot="1" x14ac:dyDescent="0.3">
      <c r="A53" s="30"/>
      <c r="B53" s="31"/>
      <c r="C53" s="8"/>
    </row>
    <row r="54" spans="1:6" ht="18.75" x14ac:dyDescent="0.3">
      <c r="A54" s="5"/>
      <c r="B54" s="27"/>
    </row>
    <row r="55" spans="1:6" ht="64.5" customHeight="1" x14ac:dyDescent="0.25">
      <c r="C55" s="27"/>
      <c r="E55" s="25"/>
      <c r="F55" s="26"/>
    </row>
  </sheetData>
  <mergeCells count="37">
    <mergeCell ref="A4:B4"/>
    <mergeCell ref="A5:B5"/>
    <mergeCell ref="A6:B6"/>
    <mergeCell ref="A9:B9"/>
    <mergeCell ref="A10:B10"/>
    <mergeCell ref="A28:B28"/>
    <mergeCell ref="A11:B11"/>
    <mergeCell ref="A15:B15"/>
    <mergeCell ref="A16:C16"/>
    <mergeCell ref="A18:B18"/>
    <mergeCell ref="A19:B19"/>
    <mergeCell ref="A20:B20"/>
    <mergeCell ref="A21:B21"/>
    <mergeCell ref="A22:B22"/>
    <mergeCell ref="A25:B25"/>
    <mergeCell ref="A26:B26"/>
    <mergeCell ref="A27:B27"/>
    <mergeCell ref="A42:B42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52:B52"/>
    <mergeCell ref="A53:B53"/>
    <mergeCell ref="A43:B43"/>
    <mergeCell ref="A44:B44"/>
    <mergeCell ref="A48:B48"/>
    <mergeCell ref="A49:B49"/>
    <mergeCell ref="A50:B50"/>
    <mergeCell ref="A51:B5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kitöltő</vt:lpstr>
      <vt:lpstr>nyomtatható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Czékus Miklós</dc:creator>
  <cp:lastModifiedBy>Czékus Miklós</cp:lastModifiedBy>
  <cp:lastPrinted>2020-02-04T14:02:31Z</cp:lastPrinted>
  <dcterms:created xsi:type="dcterms:W3CDTF">2020-01-09T13:20:17Z</dcterms:created>
  <dcterms:modified xsi:type="dcterms:W3CDTF">2022-04-05T06:51:27Z</dcterms:modified>
</cp:coreProperties>
</file>